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ntariogov.sharepoint.com/sites/MTO-TIMD/HDODS/Highway Geometry/Cross Slope Documents/PH-CC-Forms/April 2025 Updates/"/>
    </mc:Choice>
  </mc:AlternateContent>
  <xr:revisionPtr revIDLastSave="305" documentId="13_ncr:1_{2E38AC0E-CECF-4054-8CE3-B44EF105AEF1}" xr6:coauthVersionLast="47" xr6:coauthVersionMax="47" xr10:uidLastSave="{F00CB8B9-9B8B-4BD8-8C4A-DE7EA3578FE5}"/>
  <bookViews>
    <workbookView xWindow="252" yWindow="222" windowWidth="22212" windowHeight="11922" xr2:uid="{D0F9615D-8D8B-426C-8E53-E98B2696B4FF}"/>
  </bookViews>
  <sheets>
    <sheet name="PH-CC-886-A" sheetId="1" r:id="rId1"/>
    <sheet name="Random Location Generator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1" i="1" l="1"/>
  <c r="G20" i="1"/>
  <c r="G19" i="1"/>
  <c r="G18" i="1"/>
  <c r="G17" i="1"/>
  <c r="G16" i="1"/>
  <c r="G15" i="1"/>
  <c r="G14" i="1"/>
  <c r="G13" i="1"/>
  <c r="G12" i="1"/>
  <c r="G24" i="1"/>
  <c r="D24" i="1"/>
  <c r="F21" i="1" l="1"/>
  <c r="F20" i="1"/>
  <c r="F19" i="1"/>
  <c r="F18" i="1"/>
  <c r="F17" i="1"/>
  <c r="F16" i="1"/>
  <c r="F15" i="1"/>
  <c r="F14" i="1"/>
  <c r="F13" i="1"/>
  <c r="F12" i="1"/>
  <c r="C2" i="2" l="1"/>
  <c r="B10" i="2" s="1"/>
  <c r="C10" i="2" s="1"/>
  <c r="E24" i="1"/>
  <c r="F24" i="1" l="1"/>
  <c r="B7" i="2"/>
  <c r="C7" i="2" s="1"/>
  <c r="B11" i="2"/>
  <c r="C11" i="2" s="1"/>
  <c r="B6" i="2"/>
  <c r="C6" i="2" s="1"/>
  <c r="B13" i="2"/>
  <c r="C13" i="2" s="1"/>
  <c r="B12" i="2"/>
  <c r="C12" i="2" s="1"/>
  <c r="B14" i="2"/>
  <c r="C14" i="2" s="1"/>
  <c r="B15" i="2"/>
  <c r="C15" i="2" s="1"/>
  <c r="B8" i="2"/>
  <c r="C8" i="2" s="1"/>
  <c r="B9" i="2"/>
  <c r="C9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Shannon, Kenneth (MTO)</author>
  </authors>
  <commentList>
    <comment ref="G9" authorId="0" shapeId="0" xr:uid="{F76DD289-6A3F-4C9B-9395-506CB74E97D1}">
      <text>
        <r>
          <rPr>
            <sz val="9"/>
            <color indexed="81"/>
            <rFont val="Tahoma"/>
            <family val="2"/>
          </rPr>
          <t>Lane numbering increases from the leftmost lane on multi-lane roads.</t>
        </r>
      </text>
    </comment>
    <comment ref="C11" authorId="0" shapeId="0" xr:uid="{363E3C92-E730-4D06-B8CB-DCF50DC3ABC2}">
      <text>
        <r>
          <rPr>
            <sz val="9"/>
            <color indexed="81"/>
            <rFont val="Tahoma"/>
            <family val="2"/>
          </rPr>
          <t xml:space="preserve">Stations may be copied from Random Location Generator tab.
*RIGHT CLICK CELL B12 AND SELECT "PASTE VALUES"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Shannon, Kenneth (MTO)</author>
  </authors>
  <commentList>
    <comment ref="A2" authorId="0" shapeId="0" xr:uid="{2963F135-750D-4ACF-86B2-BF251FF7EBC1}">
      <text>
        <r>
          <rPr>
            <sz val="9"/>
            <color indexed="81"/>
            <rFont val="Tahoma"/>
            <family val="2"/>
          </rPr>
          <t>Lot Length should not exceed 1000m and ideally should be a minimum of 500m</t>
        </r>
      </text>
    </comment>
    <comment ref="C2" authorId="0" shapeId="0" xr:uid="{FAFED567-E621-4414-9D6E-342BFCA93980}">
      <text>
        <r>
          <rPr>
            <sz val="9"/>
            <color indexed="81"/>
            <rFont val="Tahoma"/>
            <family val="2"/>
          </rPr>
          <t xml:space="preserve">Number of sublots will automatically be calculated as follows:
&lt;550m: 5 Sublots
551m - 650m: 6 Sublots
651m - 750m: 7 Sublots
751m - 850m: 8 Sublots
851m - 950m: 9 Sublots
950m - 1000m: 10 Sublots
</t>
        </r>
      </text>
    </comment>
    <comment ref="F2" authorId="0" shapeId="0" xr:uid="{95E695A0-B25E-4F26-A9B8-195C3A7FD7D0}">
      <text>
        <r>
          <rPr>
            <sz val="9"/>
            <color indexed="81"/>
            <rFont val="Tahoma"/>
            <family val="2"/>
          </rPr>
          <t>Enter chainage of start of lot to the nearest metre, without the "+". Chainage will automatically be formatted with the "+"</t>
        </r>
      </text>
    </comment>
    <comment ref="C5" authorId="0" shapeId="0" xr:uid="{850FCF7E-C0E3-42D7-AE88-0C5922991365}">
      <text>
        <r>
          <rPr>
            <sz val="9"/>
            <color indexed="81"/>
            <rFont val="Tahoma"/>
            <family val="2"/>
          </rPr>
          <t xml:space="preserve">Values can be copied and pasted to Crossfall Records tab. See Note on B11 for additional guidance.
</t>
        </r>
        <r>
          <rPr>
            <b/>
            <sz val="9"/>
            <color indexed="81"/>
            <rFont val="Tahoma"/>
            <family val="2"/>
          </rPr>
          <t>*These values will automatically randomly re-generate when any change is made on either tab of this worksheet</t>
        </r>
      </text>
    </comment>
  </commentList>
</comments>
</file>

<file path=xl/sharedStrings.xml><?xml version="1.0" encoding="utf-8"?>
<sst xmlns="http://schemas.openxmlformats.org/spreadsheetml/2006/main" count="33" uniqueCount="32">
  <si>
    <t>Direction</t>
  </si>
  <si>
    <t>Sublot</t>
  </si>
  <si>
    <t>Station</t>
  </si>
  <si>
    <t>Lot</t>
  </si>
  <si>
    <t>Highway</t>
  </si>
  <si>
    <t>Start Chainage</t>
  </si>
  <si>
    <t>End Chainage</t>
  </si>
  <si>
    <t>Length (m)</t>
  </si>
  <si>
    <t>Distance from Start of Lot (m)</t>
  </si>
  <si>
    <t>Length of Lot (m)</t>
  </si>
  <si>
    <t>Number of Sublots</t>
  </si>
  <si>
    <t>Contract</t>
  </si>
  <si>
    <t>Region</t>
  </si>
  <si>
    <t>Contractor</t>
  </si>
  <si>
    <t>Contract Administrator</t>
  </si>
  <si>
    <t>Date</t>
  </si>
  <si>
    <t>Time of Level Calibration</t>
  </si>
  <si>
    <t>Design Cross Slope (%)</t>
  </si>
  <si>
    <t>Measured Cross Slope (%)</t>
  </si>
  <si>
    <t>Lane No.</t>
  </si>
  <si>
    <t>Lot Starting Station</t>
  </si>
  <si>
    <t>AVERAGE OF SUBLOTS</t>
  </si>
  <si>
    <t>Chainage</t>
  </si>
  <si>
    <t xml:space="preserve">PH-CC-886-A CROSS SLOPE ACCEPTANCE FORM </t>
  </si>
  <si>
    <t>Tangent / Superelevation - SELECT ONE</t>
  </si>
  <si>
    <t>Acceptable / Rejectable</t>
  </si>
  <si>
    <t>Difference</t>
  </si>
  <si>
    <t>AVERAGE DIFFERENCE FROM DESIGN</t>
  </si>
  <si>
    <t>LOT ACCEPTABLE / REJECTABLE</t>
  </si>
  <si>
    <t>Select</t>
  </si>
  <si>
    <t>NUMBER OF SUBLOTS</t>
  </si>
  <si>
    <t>PH-CC-886-A - April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</si>
</sst>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\+###"/>
  </numFmts>
  <fonts count="8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Arial"/>
      <family val="2"/>
    </font>
    <font>
      <b/>
      <sz val="18"/>
      <color theme="1"/>
      <name val="Arial"/>
      <family val="2"/>
    </font>
    <font>
      <sz val="18"/>
      <color theme="1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6" fillId="0" borderId="10" xfId="0" applyFont="1" applyBorder="1" applyAlignment="1" applyProtection="1">
      <alignment horizontal="center" vertical="top" wrapText="1"/>
      <protection locked="0"/>
    </xf>
    <xf numFmtId="0" fontId="6" fillId="0" borderId="4" xfId="0" applyFont="1" applyBorder="1" applyAlignment="1" applyProtection="1">
      <alignment horizontal="center" vertical="top" wrapText="1"/>
      <protection locked="0"/>
    </xf>
    <xf numFmtId="0" fontId="6" fillId="0" borderId="2" xfId="0" applyFont="1" applyBorder="1" applyAlignment="1" applyProtection="1">
      <alignment horizontal="center" vertical="top" wrapText="1"/>
      <protection locked="0"/>
    </xf>
    <xf numFmtId="0" fontId="6" fillId="0" borderId="3" xfId="0" applyFont="1" applyBorder="1" applyAlignment="1" applyProtection="1">
      <alignment horizontal="center" vertical="top" wrapText="1"/>
      <protection locked="0"/>
    </xf>
    <xf numFmtId="0" fontId="3" fillId="0" borderId="0" xfId="0" applyFont="1" applyBorder="1" applyAlignment="1" applyProtection="1">
      <alignment horizontal="center" vertical="top" wrapText="1"/>
      <protection locked="0"/>
    </xf>
    <xf numFmtId="0" fontId="3" fillId="0" borderId="0" xfId="0" applyFont="1" applyAlignment="1" applyProtection="1">
      <alignment horizontal="center" vertical="top" wrapText="1"/>
      <protection locked="0"/>
    </xf>
    <xf numFmtId="0" fontId="4" fillId="0" borderId="0" xfId="0" applyFont="1" applyBorder="1" applyAlignment="1" applyProtection="1">
      <alignment horizontal="center" vertical="top" wrapText="1"/>
      <protection locked="0"/>
    </xf>
    <xf numFmtId="0" fontId="5" fillId="0" borderId="0" xfId="0" applyFont="1" applyBorder="1" applyAlignment="1" applyProtection="1">
      <alignment horizontal="center" vertical="top" wrapText="1"/>
      <protection locked="0"/>
    </xf>
    <xf numFmtId="0" fontId="3" fillId="0" borderId="13" xfId="0" applyFont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6" xfId="0" applyFont="1" applyFill="1" applyBorder="1" applyAlignment="1" applyProtection="1">
      <alignment horizontal="center" vertical="top" wrapText="1"/>
      <protection locked="0"/>
    </xf>
    <xf numFmtId="0" fontId="3" fillId="2" borderId="7" xfId="0" applyFont="1" applyFill="1" applyBorder="1" applyAlignment="1" applyProtection="1">
      <alignment horizontal="center" vertical="top" wrapText="1"/>
      <protection locked="0"/>
    </xf>
    <xf numFmtId="0" fontId="3" fillId="0" borderId="8" xfId="0" applyFont="1" applyBorder="1" applyAlignment="1" applyProtection="1">
      <alignment horizontal="center" vertical="top" wrapText="1"/>
      <protection locked="0"/>
    </xf>
    <xf numFmtId="164" fontId="3" fillId="2" borderId="1" xfId="0" applyNumberFormat="1" applyFont="1" applyFill="1" applyBorder="1" applyAlignment="1" applyProtection="1">
      <alignment horizontal="center" vertical="top" wrapText="1"/>
      <protection locked="0"/>
    </xf>
    <xf numFmtId="0" fontId="3" fillId="2" borderId="9" xfId="0" applyFont="1" applyFill="1" applyBorder="1" applyAlignment="1" applyProtection="1">
      <alignment horizontal="center" vertical="top" wrapText="1"/>
      <protection locked="0"/>
    </xf>
    <xf numFmtId="0" fontId="3" fillId="0" borderId="5" xfId="0" applyFont="1" applyBorder="1" applyAlignment="1" applyProtection="1">
      <alignment horizontal="center" vertical="top" wrapText="1"/>
      <protection locked="0"/>
    </xf>
    <xf numFmtId="164" fontId="3" fillId="2" borderId="6" xfId="0" applyNumberFormat="1" applyFont="1" applyFill="1" applyBorder="1" applyAlignment="1" applyProtection="1">
      <alignment horizontal="center" vertical="top" wrapText="1"/>
      <protection locked="0"/>
    </xf>
    <xf numFmtId="0" fontId="6" fillId="0" borderId="11" xfId="0" applyFont="1" applyBorder="1" applyAlignment="1" applyProtection="1">
      <alignment horizontal="center" vertical="top" wrapText="1"/>
      <protection locked="0"/>
    </xf>
    <xf numFmtId="0" fontId="3" fillId="0" borderId="0" xfId="0" applyFont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 wrapText="1"/>
    </xf>
    <xf numFmtId="0" fontId="3" fillId="0" borderId="11" xfId="0" applyFont="1" applyBorder="1" applyAlignment="1" applyProtection="1">
      <alignment horizontal="center" vertical="top" wrapText="1"/>
      <protection locked="0"/>
    </xf>
    <xf numFmtId="0" fontId="3" fillId="0" borderId="14" xfId="0" applyFont="1" applyBorder="1" applyAlignment="1" applyProtection="1">
      <alignment horizontal="center" vertical="top" wrapText="1"/>
      <protection locked="0"/>
    </xf>
    <xf numFmtId="0" fontId="3" fillId="3" borderId="14" xfId="0" applyFont="1" applyFill="1" applyBorder="1" applyAlignment="1" applyProtection="1">
      <alignment horizontal="center" vertical="top" wrapText="1"/>
      <protection locked="0"/>
    </xf>
    <xf numFmtId="0" fontId="3" fillId="3" borderId="11" xfId="0" applyFont="1" applyFill="1" applyBorder="1" applyAlignment="1" applyProtection="1">
      <alignment horizontal="center" vertical="top" wrapText="1"/>
      <protection locked="0"/>
    </xf>
    <xf numFmtId="0" fontId="3" fillId="2" borderId="18" xfId="0" applyFont="1" applyFill="1" applyBorder="1" applyAlignment="1" applyProtection="1">
      <alignment horizontal="center" vertical="center" wrapText="1"/>
      <protection locked="0"/>
    </xf>
    <xf numFmtId="0" fontId="3" fillId="2" borderId="19" xfId="0" applyFont="1" applyFill="1" applyBorder="1" applyAlignment="1" applyProtection="1">
      <alignment horizontal="center" vertical="center" wrapText="1"/>
      <protection locked="0"/>
    </xf>
    <xf numFmtId="0" fontId="3" fillId="2" borderId="5" xfId="0" applyFont="1" applyFill="1" applyBorder="1" applyAlignment="1" applyProtection="1">
      <alignment horizontal="center" vertical="center" wrapText="1"/>
      <protection locked="0"/>
    </xf>
    <xf numFmtId="0" fontId="3" fillId="2" borderId="6" xfId="0" applyFont="1" applyFill="1" applyBorder="1" applyAlignment="1" applyProtection="1">
      <alignment horizontal="center" vertical="center" wrapText="1"/>
      <protection locked="0"/>
    </xf>
    <xf numFmtId="0" fontId="3" fillId="2" borderId="7" xfId="0" applyFont="1" applyFill="1" applyBorder="1" applyAlignment="1" applyProtection="1">
      <alignment horizontal="center" vertical="center" wrapText="1"/>
      <protection locked="0"/>
    </xf>
    <xf numFmtId="0" fontId="6" fillId="0" borderId="24" xfId="0" applyFont="1" applyBorder="1" applyAlignment="1" applyProtection="1">
      <alignment horizontal="center" vertical="top" wrapText="1"/>
      <protection locked="0"/>
    </xf>
    <xf numFmtId="0" fontId="7" fillId="0" borderId="0" xfId="0" applyFont="1" applyBorder="1" applyAlignment="1" applyProtection="1">
      <alignment horizontal="left" vertical="top" wrapText="1"/>
      <protection locked="0"/>
    </xf>
    <xf numFmtId="0" fontId="6" fillId="0" borderId="20" xfId="0" applyFont="1" applyBorder="1" applyAlignment="1" applyProtection="1">
      <alignment horizontal="center" vertical="top" wrapText="1"/>
      <protection locked="0"/>
    </xf>
    <xf numFmtId="0" fontId="6" fillId="0" borderId="23" xfId="0" applyFont="1" applyBorder="1" applyAlignment="1" applyProtection="1">
      <alignment horizontal="center" vertical="top" wrapText="1"/>
      <protection locked="0"/>
    </xf>
    <xf numFmtId="0" fontId="4" fillId="0" borderId="0" xfId="0" applyFont="1" applyBorder="1" applyAlignment="1" applyProtection="1">
      <alignment horizontal="center" vertical="top" wrapText="1"/>
      <protection locked="0"/>
    </xf>
    <xf numFmtId="0" fontId="5" fillId="0" borderId="0" xfId="0" applyFont="1" applyBorder="1" applyAlignment="1" applyProtection="1">
      <alignment horizontal="center" vertical="top" wrapText="1"/>
      <protection locked="0"/>
    </xf>
    <xf numFmtId="18" fontId="3" fillId="2" borderId="12" xfId="0" applyNumberFormat="1" applyFont="1" applyFill="1" applyBorder="1" applyAlignment="1" applyProtection="1">
      <alignment horizontal="center" vertical="center" wrapText="1"/>
      <protection locked="0"/>
    </xf>
    <xf numFmtId="18" fontId="3" fillId="2" borderId="22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top" wrapText="1"/>
      <protection locked="0"/>
    </xf>
    <xf numFmtId="0" fontId="6" fillId="0" borderId="3" xfId="0" applyFont="1" applyBorder="1" applyAlignment="1" applyProtection="1">
      <alignment horizontal="center" vertical="top" wrapText="1"/>
      <protection locked="0"/>
    </xf>
    <xf numFmtId="0" fontId="3" fillId="2" borderId="17" xfId="0" applyFont="1" applyFill="1" applyBorder="1" applyAlignment="1" applyProtection="1">
      <alignment horizontal="center" vertical="center" wrapText="1"/>
      <protection locked="0"/>
    </xf>
    <xf numFmtId="0" fontId="3" fillId="2" borderId="18" xfId="0" applyFont="1" applyFill="1" applyBorder="1" applyAlignment="1" applyProtection="1">
      <alignment horizontal="center" vertical="center" wrapText="1"/>
      <protection locked="0"/>
    </xf>
    <xf numFmtId="15" fontId="3" fillId="2" borderId="5" xfId="0" applyNumberFormat="1" applyFont="1" applyFill="1" applyBorder="1" applyAlignment="1" applyProtection="1">
      <alignment horizontal="center" vertical="center" wrapText="1"/>
      <protection locked="0"/>
    </xf>
    <xf numFmtId="15" fontId="3" fillId="2" borderId="6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1" xfId="0" applyFont="1" applyBorder="1" applyAlignment="1" applyProtection="1">
      <alignment horizontal="center" vertical="top" wrapText="1"/>
      <protection locked="0"/>
    </xf>
    <xf numFmtId="0" fontId="6" fillId="2" borderId="15" xfId="0" applyFont="1" applyFill="1" applyBorder="1" applyAlignment="1" applyProtection="1">
      <alignment horizontal="center" vertical="center" wrapText="1"/>
      <protection locked="0"/>
    </xf>
    <xf numFmtId="0" fontId="6" fillId="2" borderId="16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11" Type="http://schemas.openxmlformats.org/officeDocument/2006/relationships/customXml" Target="../customXml/item4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9237DF-ECF3-4A6A-AF6A-B83B70A6FE7B}">
  <dimension ref="A1:H27"/>
  <sheetViews>
    <sheetView tabSelected="1" topLeftCell="A9" zoomScale="85" zoomScaleNormal="85" workbookViewId="0">
      <selection activeCell="B28" sqref="B28"/>
    </sheetView>
  </sheetViews>
  <sheetFormatPr defaultColWidth="8.68359375" defaultRowHeight="13.8" x14ac:dyDescent="0.55000000000000004"/>
  <cols>
    <col min="1" max="1" width="2.26171875" style="6" customWidth="1"/>
    <col min="2" max="2" width="7.68359375" style="6" customWidth="1"/>
    <col min="3" max="3" width="17.68359375" style="6" customWidth="1"/>
    <col min="4" max="7" width="20.68359375" style="6" customWidth="1"/>
    <col min="8" max="8" width="2.26171875" style="6" customWidth="1"/>
    <col min="9" max="16384" width="8.68359375" style="6"/>
  </cols>
  <sheetData>
    <row r="1" spans="1:8" ht="22.2" x14ac:dyDescent="0.55000000000000004">
      <c r="A1" s="5"/>
      <c r="B1" s="35" t="s">
        <v>23</v>
      </c>
      <c r="C1" s="36"/>
      <c r="D1" s="36"/>
      <c r="E1" s="36"/>
      <c r="F1" s="36"/>
      <c r="G1" s="36"/>
      <c r="H1" s="5"/>
    </row>
    <row r="2" spans="1:8" ht="22.8" thickBot="1" x14ac:dyDescent="0.6">
      <c r="A2" s="5"/>
      <c r="B2" s="7"/>
      <c r="C2" s="8"/>
      <c r="D2" s="8"/>
      <c r="E2" s="8"/>
      <c r="F2" s="8"/>
      <c r="G2" s="8"/>
      <c r="H2" s="5"/>
    </row>
    <row r="3" spans="1:8" ht="28.2" x14ac:dyDescent="0.55000000000000004">
      <c r="A3" s="5"/>
      <c r="B3" s="39" t="s">
        <v>11</v>
      </c>
      <c r="C3" s="40"/>
      <c r="D3" s="4" t="s">
        <v>4</v>
      </c>
      <c r="E3" s="4" t="s">
        <v>12</v>
      </c>
      <c r="F3" s="4" t="s">
        <v>13</v>
      </c>
      <c r="G3" s="2" t="s">
        <v>14</v>
      </c>
      <c r="H3" s="9"/>
    </row>
    <row r="4" spans="1:8" ht="30" customHeight="1" thickBot="1" x14ac:dyDescent="0.6">
      <c r="A4" s="5"/>
      <c r="B4" s="41"/>
      <c r="C4" s="42"/>
      <c r="D4" s="26"/>
      <c r="E4" s="26"/>
      <c r="F4" s="26"/>
      <c r="G4" s="27"/>
      <c r="H4" s="9"/>
    </row>
    <row r="5" spans="1:8" ht="15.3" customHeight="1" x14ac:dyDescent="0.55000000000000004">
      <c r="A5" s="5"/>
      <c r="B5" s="39" t="s">
        <v>15</v>
      </c>
      <c r="C5" s="40"/>
      <c r="D5" s="33" t="s">
        <v>16</v>
      </c>
      <c r="E5" s="34"/>
      <c r="F5" s="33" t="s">
        <v>24</v>
      </c>
      <c r="G5" s="45"/>
      <c r="H5" s="5"/>
    </row>
    <row r="6" spans="1:8" ht="30" customHeight="1" thickBot="1" x14ac:dyDescent="0.6">
      <c r="A6" s="5"/>
      <c r="B6" s="43"/>
      <c r="C6" s="44"/>
      <c r="D6" s="37"/>
      <c r="E6" s="38"/>
      <c r="F6" s="46" t="s">
        <v>29</v>
      </c>
      <c r="G6" s="47"/>
      <c r="H6" s="5"/>
    </row>
    <row r="7" spans="1:8" ht="14.1" thickBot="1" x14ac:dyDescent="0.6">
      <c r="A7" s="5"/>
      <c r="B7" s="5"/>
      <c r="C7" s="5"/>
      <c r="D7" s="5"/>
      <c r="E7" s="5"/>
      <c r="F7" s="5"/>
      <c r="G7" s="5"/>
      <c r="H7" s="5"/>
    </row>
    <row r="8" spans="1:8" ht="15" customHeight="1" x14ac:dyDescent="0.55000000000000004">
      <c r="A8" s="5"/>
      <c r="B8" s="3" t="s">
        <v>3</v>
      </c>
      <c r="C8" s="4" t="s">
        <v>5</v>
      </c>
      <c r="D8" s="4" t="s">
        <v>6</v>
      </c>
      <c r="E8" s="4" t="s">
        <v>7</v>
      </c>
      <c r="F8" s="4" t="s">
        <v>0</v>
      </c>
      <c r="G8" s="2" t="s">
        <v>19</v>
      </c>
      <c r="H8" s="5"/>
    </row>
    <row r="9" spans="1:8" ht="30" customHeight="1" thickBot="1" x14ac:dyDescent="0.6">
      <c r="A9" s="5"/>
      <c r="B9" s="28"/>
      <c r="C9" s="29"/>
      <c r="D9" s="29"/>
      <c r="E9" s="29"/>
      <c r="F9" s="29"/>
      <c r="G9" s="30"/>
      <c r="H9" s="5"/>
    </row>
    <row r="10" spans="1:8" ht="14.1" thickBot="1" x14ac:dyDescent="0.6">
      <c r="A10" s="5"/>
      <c r="B10" s="5"/>
      <c r="C10" s="5"/>
      <c r="D10" s="5"/>
      <c r="E10" s="5"/>
      <c r="F10" s="5"/>
      <c r="G10" s="5"/>
      <c r="H10" s="5"/>
    </row>
    <row r="11" spans="1:8" ht="28.2" x14ac:dyDescent="0.55000000000000004">
      <c r="A11" s="5"/>
      <c r="B11" s="3" t="s">
        <v>1</v>
      </c>
      <c r="C11" s="4" t="s">
        <v>2</v>
      </c>
      <c r="D11" s="4" t="s">
        <v>17</v>
      </c>
      <c r="E11" s="2" t="s">
        <v>18</v>
      </c>
      <c r="F11" s="1" t="s">
        <v>26</v>
      </c>
      <c r="G11" s="31" t="s">
        <v>25</v>
      </c>
      <c r="H11" s="5"/>
    </row>
    <row r="12" spans="1:8" ht="15" customHeight="1" x14ac:dyDescent="0.55000000000000004">
      <c r="A12" s="5"/>
      <c r="B12" s="13">
        <v>1</v>
      </c>
      <c r="C12" s="14"/>
      <c r="D12" s="10"/>
      <c r="E12" s="15"/>
      <c r="F12" s="24" t="str">
        <f t="shared" ref="F12:F21" si="0">IF(E12="", "",E12-D12)</f>
        <v/>
      </c>
      <c r="G12" s="23" t="str">
        <f t="shared" ref="G12:G21" si="1">IF(F12="","",IF($F$6="Select","",IF($F$6="Superelevation =&lt; 5.7%",IF(AND(F12&gt;=-0.4,F12&lt;=0.4),"ACCEPTABLE","REJECTABLE"),IF(AND(F12&gt;=-0.4,F12&lt;=0.7),"ACCEPTABLE","REJECTABLE"))))</f>
        <v/>
      </c>
      <c r="H12" s="5"/>
    </row>
    <row r="13" spans="1:8" ht="15" customHeight="1" x14ac:dyDescent="0.55000000000000004">
      <c r="A13" s="5"/>
      <c r="B13" s="13">
        <v>2</v>
      </c>
      <c r="C13" s="14"/>
      <c r="D13" s="10"/>
      <c r="E13" s="15"/>
      <c r="F13" s="24" t="str">
        <f t="shared" si="0"/>
        <v/>
      </c>
      <c r="G13" s="23" t="str">
        <f t="shared" si="1"/>
        <v/>
      </c>
      <c r="H13" s="5"/>
    </row>
    <row r="14" spans="1:8" ht="15" customHeight="1" x14ac:dyDescent="0.55000000000000004">
      <c r="A14" s="5"/>
      <c r="B14" s="13">
        <v>3</v>
      </c>
      <c r="C14" s="14"/>
      <c r="D14" s="10"/>
      <c r="E14" s="15"/>
      <c r="F14" s="24" t="str">
        <f t="shared" si="0"/>
        <v/>
      </c>
      <c r="G14" s="23" t="str">
        <f t="shared" si="1"/>
        <v/>
      </c>
      <c r="H14" s="5"/>
    </row>
    <row r="15" spans="1:8" ht="15" customHeight="1" x14ac:dyDescent="0.55000000000000004">
      <c r="A15" s="5"/>
      <c r="B15" s="13">
        <v>4</v>
      </c>
      <c r="C15" s="14"/>
      <c r="D15" s="10"/>
      <c r="E15" s="15"/>
      <c r="F15" s="24" t="str">
        <f t="shared" si="0"/>
        <v/>
      </c>
      <c r="G15" s="23" t="str">
        <f t="shared" si="1"/>
        <v/>
      </c>
      <c r="H15" s="5"/>
    </row>
    <row r="16" spans="1:8" ht="15" customHeight="1" x14ac:dyDescent="0.55000000000000004">
      <c r="A16" s="5"/>
      <c r="B16" s="13">
        <v>5</v>
      </c>
      <c r="C16" s="14"/>
      <c r="D16" s="10"/>
      <c r="E16" s="15"/>
      <c r="F16" s="24" t="str">
        <f t="shared" si="0"/>
        <v/>
      </c>
      <c r="G16" s="23" t="str">
        <f t="shared" si="1"/>
        <v/>
      </c>
      <c r="H16" s="5"/>
    </row>
    <row r="17" spans="1:8" ht="15" customHeight="1" x14ac:dyDescent="0.55000000000000004">
      <c r="A17" s="5"/>
      <c r="B17" s="13">
        <v>6</v>
      </c>
      <c r="C17" s="14"/>
      <c r="D17" s="10"/>
      <c r="E17" s="15"/>
      <c r="F17" s="24" t="str">
        <f t="shared" si="0"/>
        <v/>
      </c>
      <c r="G17" s="23" t="str">
        <f t="shared" si="1"/>
        <v/>
      </c>
      <c r="H17" s="5"/>
    </row>
    <row r="18" spans="1:8" ht="15" customHeight="1" x14ac:dyDescent="0.55000000000000004">
      <c r="A18" s="5"/>
      <c r="B18" s="13">
        <v>7</v>
      </c>
      <c r="C18" s="14"/>
      <c r="D18" s="10"/>
      <c r="E18" s="15"/>
      <c r="F18" s="24" t="str">
        <f t="shared" si="0"/>
        <v/>
      </c>
      <c r="G18" s="23" t="str">
        <f t="shared" si="1"/>
        <v/>
      </c>
      <c r="H18" s="5"/>
    </row>
    <row r="19" spans="1:8" ht="15" customHeight="1" x14ac:dyDescent="0.55000000000000004">
      <c r="A19" s="5"/>
      <c r="B19" s="13">
        <v>8</v>
      </c>
      <c r="C19" s="14"/>
      <c r="D19" s="10"/>
      <c r="E19" s="15"/>
      <c r="F19" s="24" t="str">
        <f t="shared" si="0"/>
        <v/>
      </c>
      <c r="G19" s="23" t="str">
        <f t="shared" si="1"/>
        <v/>
      </c>
      <c r="H19" s="5"/>
    </row>
    <row r="20" spans="1:8" ht="15" customHeight="1" x14ac:dyDescent="0.55000000000000004">
      <c r="A20" s="5"/>
      <c r="B20" s="13">
        <v>9</v>
      </c>
      <c r="C20" s="14"/>
      <c r="D20" s="10"/>
      <c r="E20" s="15"/>
      <c r="F20" s="24" t="str">
        <f t="shared" si="0"/>
        <v/>
      </c>
      <c r="G20" s="23" t="str">
        <f t="shared" si="1"/>
        <v/>
      </c>
      <c r="H20" s="5"/>
    </row>
    <row r="21" spans="1:8" ht="15" customHeight="1" thickBot="1" x14ac:dyDescent="0.6">
      <c r="A21" s="5"/>
      <c r="B21" s="16">
        <v>10</v>
      </c>
      <c r="C21" s="17"/>
      <c r="D21" s="11"/>
      <c r="E21" s="12"/>
      <c r="F21" s="25" t="str">
        <f t="shared" si="0"/>
        <v/>
      </c>
      <c r="G21" s="22" t="str">
        <f t="shared" si="1"/>
        <v/>
      </c>
      <c r="H21" s="5"/>
    </row>
    <row r="22" spans="1:8" ht="14.1" thickBot="1" x14ac:dyDescent="0.6">
      <c r="A22" s="5"/>
      <c r="B22" s="5"/>
      <c r="C22" s="5"/>
      <c r="D22" s="5"/>
      <c r="E22" s="5"/>
      <c r="F22" s="5"/>
      <c r="G22" s="5"/>
      <c r="H22" s="5"/>
    </row>
    <row r="23" spans="1:8" ht="45" customHeight="1" x14ac:dyDescent="0.55000000000000004">
      <c r="A23" s="5"/>
      <c r="B23" s="5"/>
      <c r="C23" s="5"/>
      <c r="D23" s="1" t="s">
        <v>30</v>
      </c>
      <c r="E23" s="1" t="s">
        <v>21</v>
      </c>
      <c r="F23" s="1" t="s">
        <v>27</v>
      </c>
      <c r="G23" s="1" t="s">
        <v>28</v>
      </c>
      <c r="H23" s="5"/>
    </row>
    <row r="24" spans="1:8" ht="20.100000000000001" customHeight="1" thickBot="1" x14ac:dyDescent="0.6">
      <c r="A24" s="5"/>
      <c r="B24" s="5"/>
      <c r="C24" s="5"/>
      <c r="D24" s="18">
        <f>COUNT(C12:C21)</f>
        <v>0</v>
      </c>
      <c r="E24" s="18" t="e">
        <f>ROUND(AVERAGE(E12:E21),2)</f>
        <v>#DIV/0!</v>
      </c>
      <c r="F24" s="18" t="e">
        <f>ROUND(AVERAGE(F12:F21),2)</f>
        <v>#DIV/0!</v>
      </c>
      <c r="G24" s="22" t="str">
        <f>IF($F$6="Select","",IF($F$6="Superelevation =&lt; 5.7%",IF(AND(F24&gt;=-0.3,F24&lt;=0.3),"ACCEPTABLE","REJECTABLE"),IF(AND(F24&gt;=-0.3,F24&lt;=0.6),"ACCEPTABLE","REJECTABLE")))</f>
        <v/>
      </c>
      <c r="H24" s="5"/>
    </row>
    <row r="25" spans="1:8" x14ac:dyDescent="0.55000000000000004">
      <c r="A25" s="5"/>
      <c r="B25" s="5"/>
      <c r="C25" s="5"/>
      <c r="D25" s="5"/>
      <c r="E25" s="5"/>
      <c r="F25" s="5"/>
      <c r="G25" s="5"/>
      <c r="H25" s="5"/>
    </row>
    <row r="26" spans="1:8" x14ac:dyDescent="0.55000000000000004">
      <c r="A26" s="5"/>
      <c r="B26" s="5"/>
      <c r="C26" s="5"/>
      <c r="D26" s="5"/>
      <c r="E26" s="5"/>
      <c r="F26" s="5"/>
      <c r="G26" s="5"/>
      <c r="H26" s="5"/>
    </row>
    <row r="27" spans="1:8" ht="15" customHeight="1" x14ac:dyDescent="0.55000000000000004">
      <c r="A27" s="5"/>
      <c r="B27" s="32" t="s">
        <v>31</v>
      </c>
      <c r="C27" s="32"/>
      <c r="D27" s="32"/>
      <c r="E27" s="32"/>
      <c r="F27" s="32"/>
      <c r="G27" s="32"/>
      <c r="H27" s="5"/>
    </row>
  </sheetData>
  <sheetProtection selectLockedCells="1"/>
  <protectedRanges>
    <protectedRange algorithmName="SHA-512" hashValue="Y6lCsXp8o+xIAC/PiT5TR3orga730A8C3wAJYaDMCMP/A76SNiyEFir2a3OZ/jXQoDXycVtEtE0WGBVkFeZI6Q==" saltValue="u200ucSRYnYqn02MQ05KIQ==" spinCount="100000" sqref="B4:G4 B6:G6 B9:G9 C12:E21" name="Range1"/>
  </protectedRanges>
  <mergeCells count="10">
    <mergeCell ref="B27:G27"/>
    <mergeCell ref="D5:E5"/>
    <mergeCell ref="B1:G1"/>
    <mergeCell ref="D6:E6"/>
    <mergeCell ref="B3:C3"/>
    <mergeCell ref="B5:C5"/>
    <mergeCell ref="B4:C4"/>
    <mergeCell ref="B6:C6"/>
    <mergeCell ref="F5:G5"/>
    <mergeCell ref="F6:G6"/>
  </mergeCells>
  <conditionalFormatting sqref="G12:G21">
    <cfRule type="cellIs" dxfId="3" priority="3" operator="equal">
      <formula>"ACCEPTABLE"</formula>
    </cfRule>
    <cfRule type="containsText" dxfId="2" priority="4" operator="containsText" text="REJECTABLE">
      <formula>NOT(ISERROR(SEARCH("REJECTABLE",G12)))</formula>
    </cfRule>
  </conditionalFormatting>
  <conditionalFormatting sqref="G24">
    <cfRule type="containsText" dxfId="1" priority="1" operator="containsText" text="ACCEPTABLE">
      <formula>NOT(ISERROR(SEARCH("ACCEPTABLE",G24)))</formula>
    </cfRule>
    <cfRule type="containsText" dxfId="0" priority="2" operator="containsText" text="REJECTABLE">
      <formula>NOT(ISERROR(SEARCH("REJECTABLE",G24)))</formula>
    </cfRule>
  </conditionalFormatting>
  <dataValidations count="1">
    <dataValidation type="list" allowBlank="1" showInputMessage="1" showErrorMessage="1" sqref="F6:G6" xr:uid="{EB1BB19E-811D-4173-99BF-F71990B077CE}">
      <formula1>"Select,Tangent,Superelevation &gt;5.7%,Superelevation =&lt; 5.7%"</formula1>
    </dataValidation>
  </dataValidations>
  <pageMargins left="0.75" right="0.75" top="0.75" bottom="0.5" header="0.3" footer="0.3"/>
  <pageSetup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427898-6EED-42B8-AC91-E606B56D16C6}">
  <dimension ref="A1:F15"/>
  <sheetViews>
    <sheetView workbookViewId="0">
      <selection activeCell="A2" sqref="A2"/>
    </sheetView>
  </sheetViews>
  <sheetFormatPr defaultColWidth="9.15625" defaultRowHeight="13.8" x14ac:dyDescent="0.55000000000000004"/>
  <cols>
    <col min="1" max="3" width="15.68359375" style="19" customWidth="1"/>
    <col min="4" max="4" width="8.68359375" style="19" customWidth="1"/>
    <col min="5" max="5" width="9.15625" style="19"/>
    <col min="6" max="6" width="15.68359375" style="19" customWidth="1"/>
    <col min="7" max="16384" width="9.15625" style="19"/>
  </cols>
  <sheetData>
    <row r="1" spans="1:6" ht="27.6" x14ac:dyDescent="0.55000000000000004">
      <c r="A1" s="19" t="s">
        <v>9</v>
      </c>
      <c r="C1" s="19" t="s">
        <v>10</v>
      </c>
      <c r="F1" s="19" t="s">
        <v>20</v>
      </c>
    </row>
    <row r="2" spans="1:6" x14ac:dyDescent="0.55000000000000004">
      <c r="A2" s="20">
        <v>243</v>
      </c>
      <c r="C2" s="19">
        <f>IF(A2&gt;950,10,IF(A2&gt;850,9,(IF(A2&gt;750,8,IF(A2&gt;650,7,IF(A2&gt;550,6,5))))))</f>
        <v>5</v>
      </c>
      <c r="F2" s="20">
        <v>10457</v>
      </c>
    </row>
    <row r="5" spans="1:6" ht="27.6" x14ac:dyDescent="0.55000000000000004">
      <c r="A5" s="19" t="s">
        <v>1</v>
      </c>
      <c r="B5" s="19" t="s">
        <v>8</v>
      </c>
      <c r="C5" s="19" t="s">
        <v>22</v>
      </c>
    </row>
    <row r="6" spans="1:6" x14ac:dyDescent="0.55000000000000004">
      <c r="A6" s="19">
        <v>1</v>
      </c>
      <c r="B6" s="19">
        <f ca="1">ROUND(RAND()*(A2/$C$2),0)</f>
        <v>14</v>
      </c>
      <c r="C6" s="21">
        <f ca="1">$F$2+B6</f>
        <v>10471</v>
      </c>
    </row>
    <row r="7" spans="1:6" x14ac:dyDescent="0.55000000000000004">
      <c r="A7" s="19">
        <v>2</v>
      </c>
      <c r="B7" s="19">
        <f ca="1">ROUND(RAND()*($A$2/$C$2)+($A$2/$C$2),0)</f>
        <v>94</v>
      </c>
      <c r="C7" s="21">
        <f t="shared" ref="C7:C15" ca="1" si="0">$F$2+B7</f>
        <v>10551</v>
      </c>
    </row>
    <row r="8" spans="1:6" x14ac:dyDescent="0.55000000000000004">
      <c r="A8" s="19">
        <v>3</v>
      </c>
      <c r="B8" s="19">
        <f ca="1">ROUND(RAND()*($A$2/$C$2)+($A$2/$C$2*A7),0)</f>
        <v>103</v>
      </c>
      <c r="C8" s="21">
        <f t="shared" ca="1" si="0"/>
        <v>10560</v>
      </c>
    </row>
    <row r="9" spans="1:6" x14ac:dyDescent="0.55000000000000004">
      <c r="A9" s="19">
        <v>4</v>
      </c>
      <c r="B9" s="19">
        <f ca="1">ROUND(RAND()*($A$2/$C$2)+($A$2/$C$2*A8),0)</f>
        <v>157</v>
      </c>
      <c r="C9" s="21">
        <f t="shared" ca="1" si="0"/>
        <v>10614</v>
      </c>
    </row>
    <row r="10" spans="1:6" x14ac:dyDescent="0.55000000000000004">
      <c r="A10" s="19">
        <v>5</v>
      </c>
      <c r="B10" s="19">
        <f ca="1">ROUND(RAND()*($A$2/$C$2)+($A$2/$C$2*A9),0)</f>
        <v>227</v>
      </c>
      <c r="C10" s="21">
        <f t="shared" ca="1" si="0"/>
        <v>10684</v>
      </c>
    </row>
    <row r="11" spans="1:6" x14ac:dyDescent="0.55000000000000004">
      <c r="A11" s="19">
        <v>6</v>
      </c>
      <c r="B11" s="19" t="str">
        <f ca="1">IF(C2&gt;5,ROUND(RAND()*($A$2/$C$2)+($A$2/$C$2*A10),0),"N/A")</f>
        <v>N/A</v>
      </c>
      <c r="C11" s="21" t="e">
        <f t="shared" ca="1" si="0"/>
        <v>#VALUE!</v>
      </c>
    </row>
    <row r="12" spans="1:6" x14ac:dyDescent="0.55000000000000004">
      <c r="A12" s="19">
        <v>7</v>
      </c>
      <c r="B12" s="19" t="str">
        <f ca="1">IF(C2&gt;6,ROUND(RAND()*($A$2/$C$2)+($A$2/$C$2*A11),0),"N/A")</f>
        <v>N/A</v>
      </c>
      <c r="C12" s="21" t="e">
        <f t="shared" ca="1" si="0"/>
        <v>#VALUE!</v>
      </c>
    </row>
    <row r="13" spans="1:6" x14ac:dyDescent="0.55000000000000004">
      <c r="A13" s="19">
        <v>8</v>
      </c>
      <c r="B13" s="19" t="str">
        <f ca="1">IF(C2&gt;7,ROUND(RAND()*($A$2/$C$2)+($A$2/$C$2*A12),0),"N/A")</f>
        <v>N/A</v>
      </c>
      <c r="C13" s="21" t="e">
        <f t="shared" ca="1" si="0"/>
        <v>#VALUE!</v>
      </c>
    </row>
    <row r="14" spans="1:6" x14ac:dyDescent="0.55000000000000004">
      <c r="A14" s="19">
        <v>9</v>
      </c>
      <c r="B14" s="19" t="str">
        <f ca="1">IF(C2&gt;8,ROUND(RAND()*($A$2/$C$2)+($A$2/$C$2*A13),0),"N/A")</f>
        <v>N/A</v>
      </c>
      <c r="C14" s="21" t="e">
        <f t="shared" ca="1" si="0"/>
        <v>#VALUE!</v>
      </c>
    </row>
    <row r="15" spans="1:6" x14ac:dyDescent="0.55000000000000004">
      <c r="A15" s="19">
        <v>10</v>
      </c>
      <c r="B15" s="19" t="str">
        <f ca="1">IF(C2&gt;9,ROUND(RAND()*($A$2/$C$2)+($A$2/$C$2*A14),0),"N/A")</f>
        <v>N/A</v>
      </c>
      <c r="C15" s="21" t="e">
        <f t="shared" ca="1" si="0"/>
        <v>#VALUE!</v>
      </c>
    </row>
  </sheetData>
  <sortState xmlns:xlrd2="http://schemas.microsoft.com/office/spreadsheetml/2017/richdata2" ref="E6:E15">
    <sortCondition ref="E6"/>
  </sortState>
  <pageMargins left="0.7" right="0.7" top="0.75" bottom="0.75" header="0.3" footer="0.3"/>
  <pageSetup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fdab984-c5b1-4459-a4d3-82adf7652628">
      <Terms xmlns="http://schemas.microsoft.com/office/infopath/2007/PartnerControls"/>
    </lcf76f155ced4ddcb4097134ff3c332f>
    <Document_x0020_Description xmlns="541887a6-189c-4da0-ae02-5e60bf56f25f" xsi:nil="true"/>
    <l6474f11cdcb4f6a8267e9159d45256f xmlns="541887a6-189c-4da0-ae02-5e60bf56f25f">
      <Terms xmlns="http://schemas.microsoft.com/office/infopath/2007/PartnerControls">
        <TermInfo xmlns="http://schemas.microsoft.com/office/infopath/2007/PartnerControls">
          <TermName xmlns="http://schemas.microsoft.com/office/infopath/2007/PartnerControls">Ontario Provincial Standards Roads and Public Works Standards</TermName>
          <TermId xmlns="http://schemas.microsoft.com/office/infopath/2007/PartnerControls">d6e8ac21-679f-4cf7-b00d-cbef54a68806</TermId>
        </TermInfo>
      </Terms>
    </l6474f11cdcb4f6a8267e9159d45256f>
    <TaxCatchAll xmlns="541887a6-189c-4da0-ae02-5e60bf56f25f">
      <Value>90</Value>
      <Value>408</Value>
      <Value>41</Value>
    </TaxCatchAll>
    <leae7d55b19c4f2f91e27c0381b016d2 xmlns="541887a6-189c-4da0-ae02-5e60bf56f25f">
      <Terms xmlns="http://schemas.microsoft.com/office/infopath/2007/PartnerControls">
        <TermInfo xmlns="http://schemas.microsoft.com/office/infopath/2007/PartnerControls">
          <TermName xmlns="http://schemas.microsoft.com/office/infopath/2007/PartnerControls">Standards and Contracts Branch</TermName>
          <TermId xmlns="http://schemas.microsoft.com/office/infopath/2007/PartnerControls">5b879e79-6c2e-4ace-a67c-703538b91e83</TermId>
        </TermInfo>
      </Terms>
    </leae7d55b19c4f2f91e27c0381b016d2>
    <TaxKeywordTaxHTField xmlns="541887a6-189c-4da0-ae02-5e60bf56f25f">
      <Terms xmlns="http://schemas.microsoft.com/office/infopath/2007/PartnerControls">
        <TermInfo xmlns="http://schemas.microsoft.com/office/infopath/2007/PartnerControls">
          <TermName xmlns="http://schemas.microsoft.com/office/infopath/2007/PartnerControls">PH-CC-886-A</TermName>
          <TermId xmlns="http://schemas.microsoft.com/office/infopath/2007/PartnerControls">d51f65ef-61a9-493a-815b-f5af43a849e6</TermId>
        </TermInfo>
      </Terms>
    </TaxKeywordTaxHTField>
    <_dlc_DocId xmlns="541887a6-189c-4da0-ae02-5e60bf56f25f">FCXWYJYEZW3F-658237146-16585</_dlc_DocId>
    <_dlc_DocIdUrl xmlns="541887a6-189c-4da0-ae02-5e60bf56f25f">
      <Url>https://ontariogov.sharepoint.com/sites/MTO-TIMD/HDODS/_layouts/15/DocIdRedir.aspx?ID=FCXWYJYEZW3F-658237146-16585</Url>
      <Description>FCXWYJYEZW3F-658237146-16585</Description>
    </_dlc_DocIdUrl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7F12E28808ED048AF390BD4EFEA16C7" ma:contentTypeVersion="13" ma:contentTypeDescription="Create a new document." ma:contentTypeScope="" ma:versionID="92d02109ea98c62dd97fa610cbd5cce8">
  <xsd:schema xmlns:xsd="http://www.w3.org/2001/XMLSchema" xmlns:xs="http://www.w3.org/2001/XMLSchema" xmlns:p="http://schemas.microsoft.com/office/2006/metadata/properties" xmlns:ns2="541887a6-189c-4da0-ae02-5e60bf56f25f" xmlns:ns4="cfdab984-c5b1-4459-a4d3-82adf7652628" targetNamespace="http://schemas.microsoft.com/office/2006/metadata/properties" ma:root="true" ma:fieldsID="ac8a6df1f5bf39d5a1c69cb101239539" ns2:_="" ns4:_="">
    <xsd:import namespace="541887a6-189c-4da0-ae02-5e60bf56f25f"/>
    <xsd:import namespace="cfdab984-c5b1-4459-a4d3-82adf7652628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l6474f11cdcb4f6a8267e9159d45256f" minOccurs="0"/>
                <xsd:element ref="ns2:TaxCatchAll" minOccurs="0"/>
                <xsd:element ref="ns2:TaxCatchAllLabel" minOccurs="0"/>
                <xsd:element ref="ns2:Document_x0020_Description" minOccurs="0"/>
                <xsd:element ref="ns2:TaxKeywordTaxHTField" minOccurs="0"/>
                <xsd:element ref="ns2:leae7d55b19c4f2f91e27c0381b016d2" minOccurs="0"/>
                <xsd:element ref="ns4:MediaServiceMetadata" minOccurs="0"/>
                <xsd:element ref="ns4:MediaServiceFastMetadata" minOccurs="0"/>
                <xsd:element ref="ns4:MediaServiceObjectDetectorVersions" minOccurs="0"/>
                <xsd:element ref="ns4:lcf76f155ced4ddcb4097134ff3c332f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LengthInSeconds" minOccurs="0"/>
                <xsd:element ref="ns4:MediaServiceDateTaken" minOccurs="0"/>
                <xsd:element ref="ns4:MediaServiceLocation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1887a6-189c-4da0-ae02-5e60bf56f25f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l6474f11cdcb4f6a8267e9159d45256f" ma:index="12" nillable="true" ma:taxonomy="true" ma:internalName="l6474f11cdcb4f6a8267e9159d45256f" ma:taxonomyFieldName="Document_x0020_Type" ma:displayName="Document Type" ma:default="" ma:fieldId="{56474f11-cdcb-4f6a-8267-e9159d45256f}" ma:sspId="c03f8475-640f-4944-9dcc-2d3788384b7c" ma:termSetId="d6910a89-3614-4344-8c75-1ba3d65d69e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3" nillable="true" ma:displayName="Taxonomy Catch All Column" ma:hidden="true" ma:list="{5d3cecee-8149-42f0-8e40-091df7717c70}" ma:internalName="TaxCatchAll" ma:showField="CatchAllData" ma:web="541887a6-189c-4da0-ae02-5e60bf56f25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4" nillable="true" ma:displayName="Taxonomy Catch All Column1" ma:hidden="true" ma:list="{5d3cecee-8149-42f0-8e40-091df7717c70}" ma:internalName="TaxCatchAllLabel" ma:readOnly="true" ma:showField="CatchAllDataLabel" ma:web="541887a6-189c-4da0-ae02-5e60bf56f25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Document_x0020_Description" ma:index="16" nillable="true" ma:displayName="Document Description" ma:internalName="Document_x0020_Description">
      <xsd:simpleType>
        <xsd:restriction base="dms:Note">
          <xsd:maxLength value="255"/>
        </xsd:restriction>
      </xsd:simpleType>
    </xsd:element>
    <xsd:element name="TaxKeywordTaxHTField" ma:index="18" nillable="true" ma:taxonomy="true" ma:internalName="TaxKeywordTaxHTField" ma:taxonomyFieldName="Enterprise_x0020_Keywords" ma:displayName="Enterprise Keywords" ma:fieldId="{23f27201-bee3-471e-b2e7-b64fd8b7ca38}" ma:taxonomyMulti="true" ma:sspId="c03f8475-640f-4944-9dcc-2d3788384b7c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leae7d55b19c4f2f91e27c0381b016d2" ma:index="20" nillable="true" ma:taxonomy="true" ma:internalName="leae7d55b19c4f2f91e27c0381b016d2" ma:taxonomyFieldName="Business_x0020_Owner" ma:displayName="Business Owner" ma:default="" ma:fieldId="{5eae7d55-b19c-4f2f-91e2-7c0381b016d2}" ma:sspId="c03f8475-640f-4944-9dcc-2d3788384b7c" ma:termSetId="a3c3895b-819a-47d3-b993-702498807a13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dab984-c5b1-4459-a4d3-82adf765262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2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6" nillable="true" ma:taxonomy="true" ma:internalName="lcf76f155ced4ddcb4097134ff3c332f" ma:taxonomyFieldName="MediaServiceImageTags" ma:displayName="Image Tags" ma:readOnly="false" ma:fieldId="{5cf76f15-5ced-4ddc-b409-7134ff3c332f}" ma:taxonomyMulti="true" ma:sspId="c03f8475-640f-4944-9dcc-2d3788384b7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3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3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32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3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 ma:index="11" ma:displayName="Author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 ma:index="17" ma:displayName="Subject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BA4B6A81-2150-4C97-A677-641CC363444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A2D5289-BED9-49C3-8497-7128C6A4833E}">
  <ds:schemaRefs>
    <ds:schemaRef ds:uri="http://schemas.microsoft.com/office/2006/metadata/properties"/>
    <ds:schemaRef ds:uri="http://schemas.microsoft.com/office/infopath/2007/PartnerControls"/>
    <ds:schemaRef ds:uri="cfdab984-c5b1-4459-a4d3-82adf7652628"/>
    <ds:schemaRef ds:uri="541887a6-189c-4da0-ae02-5e60bf56f25f"/>
  </ds:schemaRefs>
</ds:datastoreItem>
</file>

<file path=customXml/itemProps3.xml><?xml version="1.0" encoding="utf-8"?>
<ds:datastoreItem xmlns:ds="http://schemas.openxmlformats.org/officeDocument/2006/customXml" ds:itemID="{99E5378A-8367-4D70-9B5C-AAD8B5B9D75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41887a6-189c-4da0-ae02-5e60bf56f25f"/>
    <ds:schemaRef ds:uri="cfdab984-c5b1-4459-a4d3-82adf765262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880261D1-11B0-4853-A9D3-F0ADB6F059CB}">
  <ds:schemaRefs>
    <ds:schemaRef ds:uri="http://schemas.microsoft.com/sharepoint/events"/>
  </ds:schemaRefs>
</ds:datastoreItem>
</file>

<file path=docMetadata/LabelInfo.xml><?xml version="1.0" encoding="utf-8"?>
<clbl:labelList xmlns:clbl="http://schemas.microsoft.com/office/2020/mipLabelMetadata">
  <clbl:label id="{034a106e-6316-442c-ad35-738afd673d2b}" enabled="1" method="Privileged" siteId="{cddc1229-ac2a-4b97-b78a-0e5cacb5865c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PH-CC-886-A</vt:lpstr>
      <vt:lpstr>Random Location Generator</vt:lpstr>
    </vt:vector>
  </TitlesOfParts>
  <Company>Government of Ontario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PH-CC-886</dc:title>
  <dc:creator>Shannon, Kenneth (MTO)</dc:creator>
  <cp:keywords>PH-CC-886-A</cp:keywords>
  <cp:lastModifiedBy>Kenneth Shannon (MTO)</cp:lastModifiedBy>
  <cp:lastPrinted>2023-06-27T17:31:04Z</cp:lastPrinted>
  <dcterms:created xsi:type="dcterms:W3CDTF">2021-06-16T15:38:04Z</dcterms:created>
  <dcterms:modified xsi:type="dcterms:W3CDTF">2025-04-11T14:58:58Z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34a106e-6316-442c-ad35-738afd673d2b_Enabled">
    <vt:lpwstr>True</vt:lpwstr>
  </property>
  <property fmtid="{D5CDD505-2E9C-101B-9397-08002B2CF9AE}" pid="3" name="MSIP_Label_034a106e-6316-442c-ad35-738afd673d2b_SiteId">
    <vt:lpwstr>cddc1229-ac2a-4b97-b78a-0e5cacb5865c</vt:lpwstr>
  </property>
  <property fmtid="{D5CDD505-2E9C-101B-9397-08002B2CF9AE}" pid="4" name="MSIP_Label_034a106e-6316-442c-ad35-738afd673d2b_Owner">
    <vt:lpwstr>Kenneth.Shannon@ontario.ca</vt:lpwstr>
  </property>
  <property fmtid="{D5CDD505-2E9C-101B-9397-08002B2CF9AE}" pid="5" name="MSIP_Label_034a106e-6316-442c-ad35-738afd673d2b_SetDate">
    <vt:lpwstr>2021-06-16T18:52:01.3985410Z</vt:lpwstr>
  </property>
  <property fmtid="{D5CDD505-2E9C-101B-9397-08002B2CF9AE}" pid="6" name="MSIP_Label_034a106e-6316-442c-ad35-738afd673d2b_Name">
    <vt:lpwstr>OPS - Unclassified Information</vt:lpwstr>
  </property>
  <property fmtid="{D5CDD505-2E9C-101B-9397-08002B2CF9AE}" pid="7" name="MSIP_Label_034a106e-6316-442c-ad35-738afd673d2b_Application">
    <vt:lpwstr>Microsoft Azure Information Protection</vt:lpwstr>
  </property>
  <property fmtid="{D5CDD505-2E9C-101B-9397-08002B2CF9AE}" pid="8" name="MSIP_Label_034a106e-6316-442c-ad35-738afd673d2b_ActionId">
    <vt:lpwstr>c01640f8-3046-4d6b-891a-d08e5b0e36ad</vt:lpwstr>
  </property>
  <property fmtid="{D5CDD505-2E9C-101B-9397-08002B2CF9AE}" pid="9" name="MSIP_Label_034a106e-6316-442c-ad35-738afd673d2b_Extended_MSFT_Method">
    <vt:lpwstr>Automatic</vt:lpwstr>
  </property>
  <property fmtid="{D5CDD505-2E9C-101B-9397-08002B2CF9AE}" pid="10" name="Sensitivity">
    <vt:lpwstr>OPS - Unclassified Information</vt:lpwstr>
  </property>
  <property fmtid="{D5CDD505-2E9C-101B-9397-08002B2CF9AE}" pid="11" name="ContentTypeId">
    <vt:lpwstr>0x01010007F12E28808ED048AF390BD4EFEA16C7</vt:lpwstr>
  </property>
  <property fmtid="{D5CDD505-2E9C-101B-9397-08002B2CF9AE}" pid="12" name="Enterprise_x0020_Keywords">
    <vt:lpwstr>408;#PH-CC-886-A|d51f65ef-61a9-493a-815b-f5af43a849e6</vt:lpwstr>
  </property>
  <property fmtid="{D5CDD505-2E9C-101B-9397-08002B2CF9AE}" pid="13" name="Enterprise Keywords">
    <vt:lpwstr>408;#PH-CC-886-A|d51f65ef-61a9-493a-815b-f5af43a849e6</vt:lpwstr>
  </property>
  <property fmtid="{D5CDD505-2E9C-101B-9397-08002B2CF9AE}" pid="14" name="Document_x0020_Type">
    <vt:lpwstr>90;#Ontario Provincial Standards Roads and Public Works Standards|d6e8ac21-679f-4cf7-b00d-cbef54a68806</vt:lpwstr>
  </property>
  <property fmtid="{D5CDD505-2E9C-101B-9397-08002B2CF9AE}" pid="15" name="MediaServiceImageTags">
    <vt:lpwstr/>
  </property>
  <property fmtid="{D5CDD505-2E9C-101B-9397-08002B2CF9AE}" pid="16" name="Business_x0020_Owner">
    <vt:lpwstr>41;#Standards and Contracts Branch|5b879e79-6c2e-4ace-a67c-703538b91e83</vt:lpwstr>
  </property>
  <property fmtid="{D5CDD505-2E9C-101B-9397-08002B2CF9AE}" pid="17" name="Business Owner">
    <vt:lpwstr>41;#Standards and Contracts Branch|5b879e79-6c2e-4ace-a67c-703538b91e83</vt:lpwstr>
  </property>
  <property fmtid="{D5CDD505-2E9C-101B-9397-08002B2CF9AE}" pid="18" name="Document Type">
    <vt:lpwstr>90;#Ontario Provincial Standards Roads and Public Works Standards|d6e8ac21-679f-4cf7-b00d-cbef54a68806</vt:lpwstr>
  </property>
  <property fmtid="{D5CDD505-2E9C-101B-9397-08002B2CF9AE}" pid="19" name="_dlc_DocIdItemGuid">
    <vt:lpwstr>fb557615-8b50-40fb-ab83-929c079b350f</vt:lpwstr>
  </property>
</Properties>
</file>